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<sst xmlns="http://schemas.openxmlformats.org/spreadsheetml/2006/main" count="66" uniqueCount="65">
  <si>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watts/HP</t>
  </si>
  <si>
    <t>desired horsepower:</t>
  </si>
  <si>
    <t>desired watts</t>
  </si>
  <si>
    <t>desired assist time (h)</t>
  </si>
  <si>
    <t>desired watthours</t>
  </si>
  <si>
    <t>approx battery rate $/Ah</t>
  </si>
  <si>
    <t>battery voltage, V</t>
  </si>
  <si>
    <t>desired amphours</t>
  </si>
  <si>
    <t>max dod (%)</t>
  </si>
  <si>
    <t>dod-scaled Ah</t>
  </si>
  <si>
    <t>PV wattage (W)</t>
  </si>
  <si>
    <t>charging system</t>
  </si>
  <si>
    <t>batteries</t>
  </si>
  <si>
    <t>design specs</t>
  </si>
  <si>
    <t>PV voltage, V</t>
  </si>
  <si>
    <t>num batts needed</t>
  </si>
  <si>
    <t>total battery cost</t>
  </si>
  <si>
    <t>PV current (A)</t>
  </si>
  <si>
    <t>charging Ah</t>
  </si>
  <si>
    <t>charge time (h)</t>
  </si>
  <si>
    <t>sunlight per day (h)</t>
  </si>
  <si>
    <t>PV rate  $/W</t>
  </si>
  <si>
    <t>PV cost</t>
  </si>
  <si>
    <t>motor</t>
  </si>
  <si>
    <t>total system cost</t>
  </si>
  <si>
    <t>apporx weight rate lb/Ah</t>
  </si>
  <si>
    <t>battery weight (lbs)</t>
  </si>
  <si>
    <t>controller cost</t>
  </si>
  <si>
    <t>days to sun-charge</t>
  </si>
  <si>
    <t>approx controller rate $/A</t>
  </si>
  <si>
    <t>battery capacity, Ah</t>
  </si>
  <si>
    <t>PV rate Watts/square meter</t>
  </si>
  <si>
    <t>PV surface area, m^2</t>
  </si>
  <si>
    <t>Electric/Solar Assisted Vehicle Design Spreadsheet</t>
  </si>
  <si>
    <t>rounded batts needed</t>
  </si>
  <si>
    <t>available capacity, Ah</t>
  </si>
  <si>
    <t>pv rate (lb/W)</t>
  </si>
  <si>
    <t>pv weight (lbs)</t>
  </si>
  <si>
    <t>total weight (lbs)</t>
  </si>
  <si>
    <t>voltage, V</t>
  </si>
  <si>
    <t>circumference, in.</t>
  </si>
  <si>
    <t>speed, fph</t>
  </si>
  <si>
    <t>speed, fpm</t>
  </si>
  <si>
    <t>speed, ipm</t>
  </si>
  <si>
    <t>wheel rpm</t>
  </si>
  <si>
    <t>motor amp draw (A)</t>
  </si>
  <si>
    <t>vehicle wheel diameter, in</t>
  </si>
  <si>
    <t>transmission</t>
  </si>
  <si>
    <t>desired assist time (minutes)</t>
  </si>
  <si>
    <t>#motors</t>
  </si>
  <si>
    <t>pre motor draw (A)</t>
  </si>
  <si>
    <t>cost per motor $/motor</t>
  </si>
  <si>
    <t>total motor cost</t>
  </si>
  <si>
    <t>PV weight, lbs/W</t>
  </si>
  <si>
    <t>motor weight (lbs)</t>
  </si>
  <si>
    <t>per motor weight (lbs)</t>
  </si>
  <si>
    <t>most useful vehicle speed, mph</t>
  </si>
  <si>
    <t xml:space="preserve">gallons of gas </t>
  </si>
  <si>
    <t>joules</t>
  </si>
  <si>
    <t>kWh</t>
  </si>
  <si>
    <t>battery watt hours</t>
  </si>
  <si>
    <t>cost</t>
  </si>
  <si>
    <t>weight</t>
  </si>
  <si>
    <t>photovoltaic panels</t>
  </si>
  <si>
    <t>extra batteries carried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</si>
</sst>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2" borderId="0" xfId="0" applyFill="1" applyAlignment="1">
      <alignment/>
    </xf>
    <xf numFmtId="8" fontId="0" fillId="3" borderId="0" xfId="0" applyNumberFormat="1" applyFill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6" fontId="0" fillId="3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58"/>
  <sheetViews>
    <sheetView tabSelected="1" workbookViewId="0" topLeftCell="A4">
      <selection activeCell="C19" sqref="C19"/>
    </sheetView>
  </sheetViews>
  <sheetFormatPr defaultColWidth="9.140625" defaultRowHeight="12.75"/>
  <cols>
    <col min="2" max="2" width="27.00390625" style="0" customWidth="1"/>
    <col min="4" max="4" width="20.7109375" style="0" customWidth="1"/>
    <col min="5" max="5" width="13.421875" style="0" customWidth="1"/>
    <col min="6" max="6" width="14.140625" style="0" customWidth="1"/>
    <col min="7" max="7" width="13.57421875" style="0" customWidth="1"/>
    <col min="8" max="8" width="13.00390625" style="0" customWidth="1"/>
    <col min="9" max="9" width="10.8515625" style="0" customWidth="1"/>
  </cols>
  <sheetData>
    <row r="5" ht="15.75">
      <c r="B5" s="6" t="s">
        <v>33</v>
      </c>
    </row>
    <row r="7" spans="2:7" ht="12.75">
      <c r="B7" s="4" t="s">
        <v>13</v>
      </c>
      <c r="F7" t="s">
        <v>61</v>
      </c>
      <c r="G7" t="s">
        <v>62</v>
      </c>
    </row>
    <row r="8" spans="2:3" ht="12.75">
      <c r="B8" t="s">
        <v>1</v>
      </c>
      <c r="C8" s="2">
        <v>0.5</v>
      </c>
    </row>
    <row r="9" spans="2:5" ht="12.75">
      <c r="B9" t="s">
        <v>0</v>
      </c>
      <c r="C9" s="7">
        <v>745.699872</v>
      </c>
      <c r="D9" t="s">
        <v>2</v>
      </c>
      <c r="E9">
        <f>C9*C8</f>
        <v>372.849936</v>
      </c>
    </row>
    <row r="10" spans="2:3" ht="12.75">
      <c r="B10" t="s">
        <v>48</v>
      </c>
      <c r="C10">
        <v>34</v>
      </c>
    </row>
    <row r="11" spans="2:5" ht="12.75">
      <c r="B11" t="s">
        <v>3</v>
      </c>
      <c r="C11" s="2">
        <v>4.5</v>
      </c>
      <c r="D11" t="s">
        <v>4</v>
      </c>
      <c r="E11">
        <f>E9*C11</f>
        <v>1677.824712</v>
      </c>
    </row>
    <row r="13" ht="12.75">
      <c r="B13" s="4" t="s">
        <v>12</v>
      </c>
    </row>
    <row r="14" spans="2:5" ht="12.75">
      <c r="B14" t="s">
        <v>6</v>
      </c>
      <c r="C14">
        <v>12</v>
      </c>
      <c r="D14" t="s">
        <v>7</v>
      </c>
      <c r="E14">
        <f>E11/C14</f>
        <v>139.818726</v>
      </c>
    </row>
    <row r="15" spans="2:10" ht="12.75">
      <c r="B15" t="s">
        <v>8</v>
      </c>
      <c r="C15">
        <v>70</v>
      </c>
      <c r="D15" t="s">
        <v>9</v>
      </c>
      <c r="E15">
        <f>E14*100/C15</f>
        <v>199.74103714285715</v>
      </c>
      <c r="H15" t="s">
        <v>57</v>
      </c>
      <c r="I15" t="s">
        <v>58</v>
      </c>
      <c r="J15" t="s">
        <v>59</v>
      </c>
    </row>
    <row r="16" spans="2:10" ht="12.75">
      <c r="B16" t="s">
        <v>30</v>
      </c>
      <c r="C16">
        <v>55</v>
      </c>
      <c r="D16" t="s">
        <v>15</v>
      </c>
      <c r="E16">
        <f>E15/C16</f>
        <v>3.631655220779221</v>
      </c>
      <c r="H16">
        <v>1</v>
      </c>
      <c r="I16">
        <f>H16*1.3*10^8</f>
        <v>130000000</v>
      </c>
      <c r="J16">
        <f>I16/3.63/10^6</f>
        <v>35.812672176308546</v>
      </c>
    </row>
    <row r="17" spans="4:5" ht="12.75">
      <c r="D17" t="s">
        <v>34</v>
      </c>
      <c r="E17">
        <f>CEILING(E15/C16,1)</f>
        <v>4</v>
      </c>
    </row>
    <row r="18" spans="2:3" ht="12.75">
      <c r="B18" t="s">
        <v>64</v>
      </c>
      <c r="C18">
        <v>2</v>
      </c>
    </row>
    <row r="19" ht="12.75">
      <c r="E19">
        <f>E17+C18</f>
        <v>6</v>
      </c>
    </row>
    <row r="20" spans="4:5" ht="12.75">
      <c r="D20" t="s">
        <v>35</v>
      </c>
      <c r="E20">
        <f>E19*C16</f>
        <v>330</v>
      </c>
    </row>
    <row r="21" spans="4:5" ht="12.75">
      <c r="D21" t="s">
        <v>60</v>
      </c>
      <c r="E21">
        <f>E20*C14</f>
        <v>3960</v>
      </c>
    </row>
    <row r="22" spans="2:6" ht="12.75">
      <c r="B22" t="s">
        <v>5</v>
      </c>
      <c r="C22" s="1">
        <v>1.29</v>
      </c>
      <c r="D22" t="s">
        <v>16</v>
      </c>
      <c r="F22" s="3">
        <f>E20*C22</f>
        <v>425.7</v>
      </c>
    </row>
    <row r="23" spans="2:7" ht="12.75">
      <c r="B23" t="s">
        <v>25</v>
      </c>
      <c r="C23">
        <v>0.63</v>
      </c>
      <c r="D23" t="s">
        <v>26</v>
      </c>
      <c r="G23" s="5">
        <f>E20*C23</f>
        <v>207.9</v>
      </c>
    </row>
    <row r="25" ht="12.75">
      <c r="B25" s="4" t="s">
        <v>63</v>
      </c>
    </row>
    <row r="26" spans="2:3" ht="12.75">
      <c r="B26" t="s">
        <v>10</v>
      </c>
      <c r="C26" s="2">
        <v>300</v>
      </c>
    </row>
    <row r="27" spans="2:3" ht="12.75">
      <c r="B27" t="s">
        <v>53</v>
      </c>
      <c r="C27">
        <f>0.33</f>
        <v>0.33</v>
      </c>
    </row>
    <row r="28" spans="2:5" ht="12.75">
      <c r="B28" t="s">
        <v>31</v>
      </c>
      <c r="C28">
        <v>100</v>
      </c>
      <c r="D28" t="s">
        <v>32</v>
      </c>
      <c r="E28">
        <f>C26/C28</f>
        <v>3</v>
      </c>
    </row>
    <row r="29" spans="2:5" ht="12.75">
      <c r="B29" t="s">
        <v>14</v>
      </c>
      <c r="C29">
        <v>12</v>
      </c>
      <c r="D29" t="s">
        <v>17</v>
      </c>
      <c r="E29">
        <f>C26/C29</f>
        <v>25</v>
      </c>
    </row>
    <row r="30" spans="2:6" ht="12.75">
      <c r="B30" t="s">
        <v>21</v>
      </c>
      <c r="C30" s="1">
        <v>3.3</v>
      </c>
      <c r="D30" t="s">
        <v>22</v>
      </c>
      <c r="F30" s="3">
        <f>C26*C30</f>
        <v>990</v>
      </c>
    </row>
    <row r="31" spans="2:7" ht="12.75">
      <c r="B31" t="s">
        <v>36</v>
      </c>
      <c r="C31">
        <v>0.3</v>
      </c>
      <c r="D31" t="s">
        <v>37</v>
      </c>
      <c r="G31" s="5">
        <f>C26*C31</f>
        <v>90</v>
      </c>
    </row>
    <row r="32" ht="12.75">
      <c r="G32" s="10"/>
    </row>
    <row r="33" spans="2:7" ht="12.75">
      <c r="B33" s="4" t="s">
        <v>11</v>
      </c>
      <c r="G33" s="10"/>
    </row>
    <row r="34" spans="2:5" ht="12.75">
      <c r="B34" t="s">
        <v>18</v>
      </c>
      <c r="C34">
        <f>E20</f>
        <v>330</v>
      </c>
      <c r="D34" t="s">
        <v>19</v>
      </c>
      <c r="E34">
        <f>C34/E29</f>
        <v>13.2</v>
      </c>
    </row>
    <row r="35" spans="2:5" ht="12.75">
      <c r="B35" t="s">
        <v>20</v>
      </c>
      <c r="C35">
        <v>4.5</v>
      </c>
      <c r="D35" t="s">
        <v>28</v>
      </c>
      <c r="E35" s="5">
        <f>E34/C35</f>
        <v>2.933333333333333</v>
      </c>
    </row>
    <row r="36" spans="2:6" ht="12.75">
      <c r="B36" t="s">
        <v>29</v>
      </c>
      <c r="C36" s="1">
        <v>3.4</v>
      </c>
      <c r="D36" t="s">
        <v>27</v>
      </c>
      <c r="F36" s="3">
        <f>E29*C36</f>
        <v>85</v>
      </c>
    </row>
    <row r="39" ht="12.75">
      <c r="B39" s="4" t="s">
        <v>23</v>
      </c>
    </row>
    <row r="40" spans="2:3" ht="12.75">
      <c r="B40" t="s">
        <v>39</v>
      </c>
      <c r="C40">
        <v>12</v>
      </c>
    </row>
    <row r="41" spans="2:3" ht="12.75">
      <c r="B41" t="s">
        <v>49</v>
      </c>
      <c r="C41">
        <v>2</v>
      </c>
    </row>
    <row r="42" spans="2:5" ht="12.75">
      <c r="B42" t="s">
        <v>2</v>
      </c>
      <c r="C42">
        <f>E9</f>
        <v>372.849936</v>
      </c>
      <c r="D42" t="s">
        <v>45</v>
      </c>
      <c r="E42">
        <f>C42/C40</f>
        <v>31.070828000000002</v>
      </c>
    </row>
    <row r="43" spans="4:5" ht="12.75">
      <c r="D43" t="s">
        <v>50</v>
      </c>
      <c r="E43">
        <f>E42/C41</f>
        <v>15.535414000000001</v>
      </c>
    </row>
    <row r="44" spans="2:3" ht="12.75">
      <c r="B44" t="s">
        <v>51</v>
      </c>
      <c r="C44" s="8">
        <v>70</v>
      </c>
    </row>
    <row r="45" spans="4:6" ht="12.75">
      <c r="D45" t="s">
        <v>52</v>
      </c>
      <c r="F45" s="9">
        <f>C41*C44</f>
        <v>140</v>
      </c>
    </row>
    <row r="46" spans="2:7" ht="12.75">
      <c r="B46" t="s">
        <v>55</v>
      </c>
      <c r="C46">
        <v>30</v>
      </c>
      <c r="D46" t="s">
        <v>54</v>
      </c>
      <c r="G46" s="5">
        <f>C46*C41</f>
        <v>60</v>
      </c>
    </row>
    <row r="49" ht="12.75">
      <c r="B49" s="4" t="s">
        <v>47</v>
      </c>
    </row>
    <row r="50" spans="2:5" ht="12.75">
      <c r="B50" t="s">
        <v>56</v>
      </c>
      <c r="C50">
        <v>20</v>
      </c>
      <c r="D50" t="s">
        <v>41</v>
      </c>
      <c r="E50">
        <f>C50*5280</f>
        <v>105600</v>
      </c>
    </row>
    <row r="51" spans="4:5" ht="12.75">
      <c r="D51" t="s">
        <v>42</v>
      </c>
      <c r="E51">
        <f>E50/60</f>
        <v>1760</v>
      </c>
    </row>
    <row r="52" spans="4:5" ht="12.75">
      <c r="D52" t="s">
        <v>43</v>
      </c>
      <c r="E52">
        <f>E51*12</f>
        <v>21120</v>
      </c>
    </row>
    <row r="53" spans="2:5" ht="12.75">
      <c r="B53" t="s">
        <v>46</v>
      </c>
      <c r="C53">
        <v>18</v>
      </c>
      <c r="D53" t="s">
        <v>40</v>
      </c>
      <c r="E53">
        <f>3.14159*C53</f>
        <v>56.54862</v>
      </c>
    </row>
    <row r="54" spans="4:5" ht="12.75">
      <c r="D54" t="s">
        <v>44</v>
      </c>
      <c r="E54">
        <f>E52/E53</f>
        <v>373.4839152573485</v>
      </c>
    </row>
    <row r="57" spans="4:6" ht="12.75">
      <c r="D57" t="s">
        <v>24</v>
      </c>
      <c r="F57" s="3">
        <f>F22+F30+F36+F45</f>
        <v>1640.7</v>
      </c>
    </row>
    <row r="58" spans="4:7" ht="12.75">
      <c r="D58" t="s">
        <v>38</v>
      </c>
      <c r="G58" s="5">
        <f>G23+G31+G46</f>
        <v>357.9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Avici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 here</dc:creator>
  <cp:keywords/>
  <dc:description/>
  <cp:lastModifiedBy>name here</cp:lastModifiedBy>
  <dcterms:created xsi:type="dcterms:W3CDTF">2003-09-30T18:26:19Z</dcterms:created>
  <dcterms:modified xsi:type="dcterms:W3CDTF">2003-12-05T20:04:41Z</dcterms:modified>
  <cp:category/>
  <cp:version/>
  <cp:contentType/>
  <cp:contentStatus/>
</cp:coreProperties>
</file>