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<sst xmlns="http://schemas.openxmlformats.org/spreadsheetml/2006/main" count="40" uniqueCount="26">
  <si>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Forward DFT</t>
  </si>
  <si>
    <t>x1[] =</t>
  </si>
  <si>
    <t>x2[] =</t>
  </si>
  <si>
    <t>Multiplicand #1</t>
  </si>
  <si>
    <t>Multiplicand #2</t>
  </si>
  <si>
    <t>test product:</t>
  </si>
  <si>
    <t>Discrete Signal Version</t>
  </si>
  <si>
    <t>Convolution: x1[] (x) x[2] =</t>
  </si>
  <si>
    <t>Convolution: Radix Adjust</t>
  </si>
  <si>
    <t>Multiplication in Freq. Domain:</t>
  </si>
  <si>
    <t>Inverse DFT</t>
  </si>
  <si>
    <t>DFT Multiply Demo SpreadSheet</t>
  </si>
  <si>
    <t>by Noah Vawter  5/9/2002</t>
  </si>
  <si>
    <t>conv. Result:</t>
  </si>
  <si>
    <t>DFT Mult. Result:</t>
  </si>
  <si>
    <t>Radix Adjust:</t>
  </si>
  <si>
    <t>k =</t>
  </si>
  <si>
    <t>Re Y_[]</t>
  </si>
  <si>
    <t>Im Y_[]</t>
  </si>
  <si>
    <t>Amplitudes Needed for Synthesis</t>
  </si>
  <si>
    <t>real</t>
  </si>
  <si>
    <t>imag</t>
  </si>
  <si>
    <t>re</t>
  </si>
  <si>
    <t>im</t>
  </si>
  <si>
    <t xml:space="preserve">Re Y[] = </t>
  </si>
  <si>
    <t xml:space="preserve">Im Y[]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</si>
</sst>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 horizontal="right"/>
    </xf>
    <xf numFmtId="2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0" borderId="0" xfId="0" applyNumberFormat="1" applyAlignment="1">
      <alignment/>
    </xf>
    <xf numFmtId="2" fontId="0" fillId="7" borderId="0" xfId="0" applyNumberFormat="1" applyFill="1" applyAlignment="1">
      <alignment/>
    </xf>
    <xf numFmtId="0" fontId="0" fillId="8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selection activeCell="G3" sqref="G3"/>
    </sheetView>
  </sheetViews>
  <sheetFormatPr defaultColWidth="9.140625" defaultRowHeight="12.75"/>
  <cols>
    <col min="1" max="1" width="10.57421875" style="0" customWidth="1"/>
    <col min="3" max="3" width="7.7109375" style="0" customWidth="1"/>
    <col min="4" max="4" width="7.28125" style="0" customWidth="1"/>
    <col min="5" max="5" width="7.421875" style="0" customWidth="1"/>
    <col min="6" max="6" width="16.57421875" style="0" customWidth="1"/>
    <col min="8" max="8" width="10.28125" style="0" customWidth="1"/>
    <col min="9" max="9" width="8.28125" style="0" customWidth="1"/>
    <col min="10" max="10" width="9.8515625" style="0" customWidth="1"/>
    <col min="11" max="11" width="10.00390625" style="0" customWidth="1"/>
    <col min="12" max="12" width="10.57421875" style="0" customWidth="1"/>
    <col min="13" max="13" width="14.57421875" style="0" customWidth="1"/>
    <col min="15" max="15" width="9.421875" style="0" customWidth="1"/>
    <col min="16" max="16" width="9.8515625" style="0" customWidth="1"/>
    <col min="21" max="21" width="12.421875" style="0" bestFit="1" customWidth="1"/>
  </cols>
  <sheetData>
    <row r="1" spans="6:9" ht="12.75">
      <c r="F1" s="3" t="s">
        <v>11</v>
      </c>
      <c r="I1" s="6" t="s">
        <v>12</v>
      </c>
    </row>
    <row r="2" spans="5:7" ht="12.75">
      <c r="E2" s="7"/>
      <c r="F2" t="s">
        <v>3</v>
      </c>
      <c r="G2" s="5">
        <v>1234</v>
      </c>
    </row>
    <row r="3" spans="5:7" ht="12.75">
      <c r="E3" s="7"/>
      <c r="F3" t="s">
        <v>4</v>
      </c>
      <c r="G3" s="5">
        <v>1</v>
      </c>
    </row>
    <row r="4" spans="6:7" ht="12.75">
      <c r="F4" t="s">
        <v>14</v>
      </c>
      <c r="G4">
        <f>N39</f>
        <v>1233.9985836679587</v>
      </c>
    </row>
    <row r="5" spans="6:7" ht="12.75">
      <c r="F5" t="s">
        <v>13</v>
      </c>
      <c r="G5">
        <f>M12</f>
        <v>1234</v>
      </c>
    </row>
    <row r="6" spans="6:7" ht="12.75">
      <c r="F6" t="s">
        <v>5</v>
      </c>
      <c r="G6">
        <f>G2*G3</f>
        <v>1234</v>
      </c>
    </row>
    <row r="8" spans="1:15" ht="12.75">
      <c r="A8" s="3" t="s">
        <v>6</v>
      </c>
      <c r="B8" s="3"/>
      <c r="C8" s="3"/>
      <c r="M8" s="3" t="s">
        <v>7</v>
      </c>
      <c r="N8" s="3"/>
      <c r="O8" s="3"/>
    </row>
    <row r="9" spans="1:17" ht="12.75">
      <c r="A9" s="2" t="s">
        <v>1</v>
      </c>
      <c r="B9" s="8">
        <f>MOD(INT(G2/1000),10)</f>
        <v>1</v>
      </c>
      <c r="C9" s="5">
        <f>MOD(INT(G2/100),10)</f>
        <v>2</v>
      </c>
      <c r="D9" s="5">
        <f>MOD(INT(G2/10),10)</f>
        <v>3</v>
      </c>
      <c r="E9" s="5">
        <f>MOD(G2,10)</f>
        <v>4</v>
      </c>
      <c r="G9" s="2" t="s">
        <v>2</v>
      </c>
      <c r="H9" s="8">
        <f>MOD(INT(G3/1000),10)</f>
        <v>0</v>
      </c>
      <c r="I9" s="5">
        <f>MOD(INT(G3/100),10)</f>
        <v>0</v>
      </c>
      <c r="J9" s="5">
        <f>MOD(INT(G3/10),10)</f>
        <v>0</v>
      </c>
      <c r="K9" s="5">
        <f>MOD(G3,10)</f>
        <v>1</v>
      </c>
      <c r="M9" s="5">
        <f>D9*H9+C9*I9+B9*J9</f>
        <v>0</v>
      </c>
      <c r="N9" s="5">
        <f>E9*H9+D9*I9+C9*J9+B9*K9</f>
        <v>1</v>
      </c>
      <c r="O9" s="5">
        <f>E9*I9+D9*J9+C9*K9</f>
        <v>2</v>
      </c>
      <c r="P9" s="5">
        <f>E9*J9+D9*K9</f>
        <v>3</v>
      </c>
      <c r="Q9" s="5">
        <f>E9*K9</f>
        <v>4</v>
      </c>
    </row>
    <row r="11" spans="1:15" ht="12.75">
      <c r="A11" s="3" t="s">
        <v>0</v>
      </c>
      <c r="B11" s="1"/>
      <c r="C11" s="1"/>
      <c r="M11" s="3" t="s">
        <v>8</v>
      </c>
      <c r="N11" s="3"/>
      <c r="O11" s="3"/>
    </row>
    <row r="12" spans="2:17" ht="12.75">
      <c r="B12" t="s">
        <v>20</v>
      </c>
      <c r="H12" t="s">
        <v>20</v>
      </c>
      <c r="M12" s="5">
        <f>Q9+10*P9+100*O9+1000*N9+10000*M9</f>
        <v>1234</v>
      </c>
      <c r="Q12" s="4"/>
    </row>
    <row r="13" spans="1:10" ht="12.75">
      <c r="A13" s="13" t="s">
        <v>16</v>
      </c>
      <c r="B13">
        <v>0</v>
      </c>
      <c r="C13">
        <v>1</v>
      </c>
      <c r="D13">
        <v>2</v>
      </c>
      <c r="G13" s="13" t="s">
        <v>16</v>
      </c>
      <c r="H13">
        <v>0</v>
      </c>
      <c r="I13">
        <v>1</v>
      </c>
      <c r="J13">
        <v>2</v>
      </c>
    </row>
    <row r="14" spans="1:17" ht="12.75">
      <c r="A14">
        <v>0</v>
      </c>
      <c r="B14" s="10">
        <f>B9*COS(2*3.141592*B13*A14/4)</f>
        <v>1</v>
      </c>
      <c r="C14" s="10">
        <f>B9*COS(2*3.141592*C13*A14/4)</f>
        <v>1</v>
      </c>
      <c r="D14" s="10">
        <f>B9*COS(2*3.141592*D13*A14/4)</f>
        <v>1</v>
      </c>
      <c r="G14">
        <v>0</v>
      </c>
      <c r="H14" s="10">
        <f>H9*COS(2*3.141592*H13*G14/4)</f>
        <v>0</v>
      </c>
      <c r="I14" s="10">
        <f>H9*COS(2*3.141592*I13*G14/4)</f>
        <v>0</v>
      </c>
      <c r="J14" s="10">
        <f>H9*COS(2*3.141592*J13*G14/4)</f>
        <v>0</v>
      </c>
      <c r="N14" s="10"/>
      <c r="O14" s="10"/>
      <c r="P14" s="10"/>
      <c r="Q14" s="11"/>
    </row>
    <row r="15" spans="1:17" ht="12.75">
      <c r="A15" s="7">
        <v>1</v>
      </c>
      <c r="B15" s="10">
        <f>C9*COS(2*3.141592*B13*A15/4)</f>
        <v>2</v>
      </c>
      <c r="C15" s="10">
        <f>C9*COS(2*3.141592*C13*A15/4)</f>
        <v>6.535897930763269E-07</v>
      </c>
      <c r="D15" s="10">
        <f>C9*COS(2*3.141592*D13*A15/4)</f>
        <v>-1.9999999999995728</v>
      </c>
      <c r="G15" s="7">
        <v>1</v>
      </c>
      <c r="H15" s="10">
        <f>I9*COS(2*3.141592*H13*G15/4)</f>
        <v>0</v>
      </c>
      <c r="I15" s="10">
        <f>I9*COS(2*3.141592*I13*G15/4)</f>
        <v>0</v>
      </c>
      <c r="J15" s="10">
        <f>I9*COS(2*3.141592*J13*G15/4)</f>
        <v>0</v>
      </c>
      <c r="Q15" s="11"/>
    </row>
    <row r="16" spans="1:17" ht="12.75">
      <c r="A16">
        <v>2</v>
      </c>
      <c r="B16" s="10">
        <f>D9*COS(2*3.141592*B13*A16/4)</f>
        <v>3</v>
      </c>
      <c r="C16" s="10">
        <f>D9*COS(2*3.141592*C13*A16/4)</f>
        <v>-2.999999999999359</v>
      </c>
      <c r="D16" s="10">
        <f>D9*COS(2*3.141592*D13*A16/4)</f>
        <v>2.999999999997437</v>
      </c>
      <c r="G16">
        <v>2</v>
      </c>
      <c r="H16" s="10">
        <f>J9*COS(2*3.141592*H13*G16/4)</f>
        <v>0</v>
      </c>
      <c r="I16" s="10">
        <f>J9*COS(2*3.141592*I13*G16/4)</f>
        <v>0</v>
      </c>
      <c r="J16" s="10">
        <f>J9*COS(2*3.141592*J13*G16/4)</f>
        <v>0</v>
      </c>
      <c r="Q16" s="11"/>
    </row>
    <row r="17" spans="1:17" ht="12.75">
      <c r="A17">
        <v>3</v>
      </c>
      <c r="B17" s="10">
        <f>E9*COS(2*3.141592*B13*A17/4)</f>
        <v>4</v>
      </c>
      <c r="C17" s="10">
        <f>E9*COS(2*3.141592*C13*A17/4)</f>
        <v>-3.921538756681046E-06</v>
      </c>
      <c r="D17" s="10">
        <f>E9*COS(2*3.141592*D13*A17/4)</f>
        <v>-3.9999999999923106</v>
      </c>
      <c r="G17">
        <v>3</v>
      </c>
      <c r="H17" s="10">
        <f>K9*COS(2*3.141592*H13*G17/4)</f>
        <v>1</v>
      </c>
      <c r="I17" s="10">
        <f>K9*COS(2*3.141592*I13*G17/4)</f>
        <v>-9.803846891702615E-07</v>
      </c>
      <c r="J17" s="10">
        <f>K9*COS(2*3.141592*J13*G17/4)</f>
        <v>-0.9999999999980776</v>
      </c>
      <c r="Q17" s="11"/>
    </row>
    <row r="18" spans="1:17" ht="12.75">
      <c r="A18" s="7"/>
      <c r="B18" s="14">
        <f>B14+B15+B16+B17</f>
        <v>10</v>
      </c>
      <c r="C18" s="14">
        <f>C14+C15+C16+C17</f>
        <v>-2.0000032679483226</v>
      </c>
      <c r="D18" s="14">
        <f>D14+D15+D16+D17</f>
        <v>-1.9999999999944462</v>
      </c>
      <c r="G18" s="7"/>
      <c r="H18" s="14">
        <f>H14+H15+H16+H17</f>
        <v>1</v>
      </c>
      <c r="I18" s="14">
        <f>I14+I15+I16+I17</f>
        <v>-9.803846891702615E-07</v>
      </c>
      <c r="J18" s="14">
        <f>J14+J15+J16+J17</f>
        <v>-0.9999999999980776</v>
      </c>
      <c r="Q18" s="4"/>
    </row>
    <row r="19" spans="2:17" ht="12.75">
      <c r="B19" s="10"/>
      <c r="C19" s="10"/>
      <c r="D19" s="10"/>
      <c r="H19" s="10"/>
      <c r="I19" s="10"/>
      <c r="J19" s="10"/>
      <c r="Q19" s="4"/>
    </row>
    <row r="20" spans="2:17" ht="12.75">
      <c r="B20" t="s">
        <v>21</v>
      </c>
      <c r="H20" t="s">
        <v>21</v>
      </c>
      <c r="Q20" s="4"/>
    </row>
    <row r="21" spans="1:17" ht="12.75">
      <c r="A21" s="13" t="s">
        <v>16</v>
      </c>
      <c r="B21">
        <v>0</v>
      </c>
      <c r="C21">
        <v>1</v>
      </c>
      <c r="D21">
        <v>2</v>
      </c>
      <c r="G21" s="13" t="s">
        <v>16</v>
      </c>
      <c r="H21">
        <v>0</v>
      </c>
      <c r="I21">
        <v>1</v>
      </c>
      <c r="J21">
        <v>2</v>
      </c>
      <c r="Q21" s="4"/>
    </row>
    <row r="22" spans="1:17" ht="12.75">
      <c r="A22">
        <v>0</v>
      </c>
      <c r="B22" s="10">
        <f>-B9*SIN(2*3.141592*B13*A14/4)</f>
        <v>0</v>
      </c>
      <c r="C22" s="10">
        <f>-B9*SIN(2*3.141592*C13*A14/4)</f>
        <v>0</v>
      </c>
      <c r="D22" s="10">
        <f>-B9*SIN(2*3.141592*D13*A14/4)</f>
        <v>0</v>
      </c>
      <c r="G22">
        <v>0</v>
      </c>
      <c r="H22" s="10">
        <f>-H9*SIN(2*3.141592*H13*G14/4)</f>
        <v>0</v>
      </c>
      <c r="I22" s="10">
        <f>-H9*SIN(2*3.141592*I13*G14/4)</f>
        <v>0</v>
      </c>
      <c r="J22" s="10">
        <f>-H9*SIN(2*3.141592*J13*G14/4)</f>
        <v>0</v>
      </c>
      <c r="Q22" s="4"/>
    </row>
    <row r="23" spans="1:17" ht="12.75">
      <c r="A23" s="7">
        <v>1</v>
      </c>
      <c r="B23" s="10">
        <f>-C9*SIN(2*3.141592*B13*A15/4)</f>
        <v>0</v>
      </c>
      <c r="C23" s="10">
        <f>-C9*SIN(2*3.141592*C13*A15/4)</f>
        <v>-1.9999999999998932</v>
      </c>
      <c r="D23" s="10">
        <f>-C9*SIN(2*3.141592*D13*A15/4)</f>
        <v>-1.3071795861525841E-06</v>
      </c>
      <c r="G23" s="7">
        <v>1</v>
      </c>
      <c r="H23" s="10">
        <f>-I9*SIN(2*3.141592*H13*G15/4)</f>
        <v>0</v>
      </c>
      <c r="I23" s="10">
        <f>-I9*SIN(2*3.141592*I13*G15/4)</f>
        <v>0</v>
      </c>
      <c r="J23" s="10">
        <f>-I9*SIN(2*3.141592*J13*G15/4)</f>
        <v>0</v>
      </c>
      <c r="Q23" s="4"/>
    </row>
    <row r="24" spans="1:17" ht="12.75">
      <c r="A24">
        <v>2</v>
      </c>
      <c r="B24" s="10">
        <f>-D9*SIN(2*3.141592*B13*A16/4)</f>
        <v>0</v>
      </c>
      <c r="C24" s="10">
        <f>-D9*SIN(2*3.141592*C13*A16/4)</f>
        <v>-1.9607693792288763E-06</v>
      </c>
      <c r="D24" s="10">
        <f>-D9*SIN(2*3.141592*D13*A16/4)</f>
        <v>3.921538758456915E-06</v>
      </c>
      <c r="G24">
        <v>2</v>
      </c>
      <c r="H24" s="10">
        <f>-J9*SIN(2*3.141592*H13*G16/4)</f>
        <v>0</v>
      </c>
      <c r="I24" s="10">
        <f>-J9*SIN(2*3.141592*I13*G16/4)</f>
        <v>0</v>
      </c>
      <c r="J24" s="10">
        <f>-J9*SIN(2*3.141592*J13*G16/4)</f>
        <v>0</v>
      </c>
      <c r="M24" s="3" t="s">
        <v>9</v>
      </c>
      <c r="N24" s="10"/>
      <c r="O24" s="10"/>
      <c r="P24" s="10"/>
      <c r="Q24" s="4"/>
    </row>
    <row r="25" spans="1:17" ht="12.75">
      <c r="A25">
        <v>3</v>
      </c>
      <c r="B25" s="10">
        <f>-E9*SIN(2*3.141592*B13*A17/4)</f>
        <v>0</v>
      </c>
      <c r="C25" s="10">
        <f>-E9*SIN(2*3.141592*C13*A17/4)</f>
        <v>3.9999999999980775</v>
      </c>
      <c r="D25" s="10">
        <f>-E9*SIN(2*3.141592*D13*A17/4)</f>
        <v>-7.843077513358322E-06</v>
      </c>
      <c r="G25">
        <v>3</v>
      </c>
      <c r="H25" s="10">
        <f>-K9*SIN(2*3.141592*H13*G17/4)</f>
        <v>0</v>
      </c>
      <c r="I25" s="10">
        <f>-K9*SIN(2*3.141592*I13*G17/4)</f>
        <v>0.9999999999995194</v>
      </c>
      <c r="J25" s="10">
        <f>-K9*SIN(2*3.141592*J13*G17/4)</f>
        <v>-1.9607693783395806E-06</v>
      </c>
      <c r="M25" t="s">
        <v>24</v>
      </c>
      <c r="N25" s="14">
        <f>B18*H18-B26*H26</f>
        <v>10</v>
      </c>
      <c r="O25" s="14">
        <f>C18*I18-C26*I26</f>
        <v>-1.999996078455262</v>
      </c>
      <c r="P25" s="14">
        <f>D18*J18-D26*J26</f>
        <v>1.9999999999803493</v>
      </c>
      <c r="Q25" s="11"/>
    </row>
    <row r="26" spans="1:17" ht="12.75">
      <c r="A26" s="7"/>
      <c r="B26" s="14">
        <f>B22+B23+B24+B25</f>
        <v>0</v>
      </c>
      <c r="C26" s="14">
        <f>C22+C23+C24+C25</f>
        <v>1.9999980392288053</v>
      </c>
      <c r="D26" s="14">
        <f>D22+D23+D24+D25</f>
        <v>-5.2287183410539915E-06</v>
      </c>
      <c r="G26" s="7"/>
      <c r="H26" s="14">
        <f>H22+H23+H24+H25</f>
        <v>0</v>
      </c>
      <c r="I26" s="14">
        <f>I22+I23+I24+I25</f>
        <v>0.9999999999995194</v>
      </c>
      <c r="J26" s="14">
        <f>J22+J23+J24+J25</f>
        <v>-1.9607693783395806E-06</v>
      </c>
      <c r="M26" t="s">
        <v>25</v>
      </c>
      <c r="N26" s="14">
        <f>B26*H18+B18*H26</f>
        <v>0</v>
      </c>
      <c r="O26" s="14">
        <f>C26*I18+C18*I26</f>
        <v>-2.000005228714817</v>
      </c>
      <c r="P26" s="14">
        <f>D26*J18+D18*J26</f>
        <v>9.150257097712212E-06</v>
      </c>
      <c r="Q26" s="11"/>
    </row>
    <row r="27" ht="12.75">
      <c r="Q27" s="11"/>
    </row>
    <row r="28" spans="1:17" ht="12.75">
      <c r="A28" s="3" t="s">
        <v>19</v>
      </c>
      <c r="G28" s="3" t="s">
        <v>19</v>
      </c>
      <c r="M28" s="3" t="s">
        <v>19</v>
      </c>
      <c r="N28" s="10"/>
      <c r="O28" s="10"/>
      <c r="P28" s="10"/>
      <c r="Q28" s="11"/>
    </row>
    <row r="29" spans="1:18" ht="12.75">
      <c r="A29" t="s">
        <v>22</v>
      </c>
      <c r="B29" s="15">
        <f>B18/4</f>
        <v>2.5</v>
      </c>
      <c r="C29" s="15">
        <f>C18/2</f>
        <v>-1.0000016339741613</v>
      </c>
      <c r="D29" s="15">
        <f>D18/4</f>
        <v>-0.49999999999861156</v>
      </c>
      <c r="G29" t="s">
        <v>22</v>
      </c>
      <c r="H29" s="15">
        <f>H18/4</f>
        <v>0.25</v>
      </c>
      <c r="I29" s="15">
        <f>I18/2</f>
        <v>-4.901923445851307E-07</v>
      </c>
      <c r="J29" s="15">
        <f>J18/4</f>
        <v>-0.2499999999995194</v>
      </c>
      <c r="M29" t="s">
        <v>17</v>
      </c>
      <c r="N29" s="15">
        <f>N25/4</f>
        <v>2.5</v>
      </c>
      <c r="O29" s="15">
        <f>O25/2</f>
        <v>-0.999998039227631</v>
      </c>
      <c r="P29" s="15">
        <f>P25/4</f>
        <v>0.4999999999950873</v>
      </c>
      <c r="Q29" s="11"/>
      <c r="R29" s="11"/>
    </row>
    <row r="30" spans="1:22" ht="12.75">
      <c r="A30" t="s">
        <v>23</v>
      </c>
      <c r="B30" s="15">
        <f>-B26/2</f>
        <v>0</v>
      </c>
      <c r="C30" s="15">
        <f>-C26/2</f>
        <v>-0.9999990196144026</v>
      </c>
      <c r="D30" s="15">
        <f>-D26/2</f>
        <v>2.6143591705269958E-06</v>
      </c>
      <c r="G30" t="s">
        <v>23</v>
      </c>
      <c r="H30" s="15">
        <f>-H26/2</f>
        <v>0</v>
      </c>
      <c r="I30" s="15">
        <f>-I26/2</f>
        <v>-0.4999999999997597</v>
      </c>
      <c r="J30" s="15">
        <f>-J26/2</f>
        <v>9.803846891697903E-07</v>
      </c>
      <c r="M30" t="s">
        <v>18</v>
      </c>
      <c r="N30" s="15">
        <f>-N26/2</f>
        <v>0</v>
      </c>
      <c r="O30" s="15">
        <f>-O26/2</f>
        <v>1.0000026143574086</v>
      </c>
      <c r="P30" s="15">
        <f>-P26/2</f>
        <v>-4.575128548856106E-06</v>
      </c>
      <c r="Q30" s="11"/>
      <c r="R30" s="11"/>
      <c r="T30" s="10"/>
      <c r="U30" s="10"/>
      <c r="V30" s="10"/>
    </row>
    <row r="31" spans="17:22" ht="12.75">
      <c r="Q31" s="11"/>
      <c r="R31" s="11"/>
      <c r="T31" s="10"/>
      <c r="U31" s="10"/>
      <c r="V31" s="10"/>
    </row>
    <row r="32" spans="1:24" ht="12.75">
      <c r="A32" s="3" t="s">
        <v>10</v>
      </c>
      <c r="G32" s="3" t="s">
        <v>10</v>
      </c>
      <c r="M32" s="3" t="s">
        <v>10</v>
      </c>
      <c r="S32" s="4"/>
      <c r="T32" s="4"/>
      <c r="U32" s="4"/>
      <c r="V32" s="4"/>
      <c r="W32" s="4"/>
      <c r="X32" s="4"/>
    </row>
    <row r="33" spans="1:24" ht="12.75">
      <c r="A33" t="s">
        <v>16</v>
      </c>
      <c r="B33" s="16">
        <v>0</v>
      </c>
      <c r="C33" s="16">
        <v>1</v>
      </c>
      <c r="D33" s="16">
        <v>2</v>
      </c>
      <c r="G33" t="s">
        <v>16</v>
      </c>
      <c r="H33" s="16">
        <v>0</v>
      </c>
      <c r="I33" s="16">
        <v>1</v>
      </c>
      <c r="J33" s="16">
        <v>2</v>
      </c>
      <c r="M33" t="s">
        <v>16</v>
      </c>
      <c r="N33" s="16">
        <v>0</v>
      </c>
      <c r="O33" s="16">
        <v>1</v>
      </c>
      <c r="P33" s="16">
        <v>2</v>
      </c>
      <c r="S33" s="19"/>
      <c r="T33" s="4"/>
      <c r="U33" s="4"/>
      <c r="V33" s="4"/>
      <c r="W33" s="4"/>
      <c r="X33" s="4"/>
    </row>
    <row r="34" spans="1:24" ht="12.75">
      <c r="A34">
        <v>0</v>
      </c>
      <c r="B34" s="12">
        <f>B29*COS(2*3.141592*B33*A34/4)+B30*SIN(2*3.141592*B33*A34/4)</f>
        <v>2.5</v>
      </c>
      <c r="C34" s="12">
        <f>C29*COS(2*3.141592*C33*A34/4)+C30*SIN(2*3.141592*C33*A34/4)</f>
        <v>-1.0000016339741613</v>
      </c>
      <c r="D34" s="12">
        <f>D29*COS(2*3.141592*D33*A34/4)+D30*SIN(2*3.141592*D33*A34/4)</f>
        <v>-0.49999999999861156</v>
      </c>
      <c r="E34" s="17">
        <f>B34+C34+D34</f>
        <v>0.9999983660272271</v>
      </c>
      <c r="G34">
        <v>0</v>
      </c>
      <c r="H34" s="12">
        <f>H29*COS(2*3.141592*H33*G34/4)+H30*SIN(2*3.141592*H33*G34/4)</f>
        <v>0.25</v>
      </c>
      <c r="I34" s="12">
        <f>I29*COS(2*3.141592*I33*G34/4)+I30*SIN(2*3.141592*I33*G34/4)</f>
        <v>-4.901923445851307E-07</v>
      </c>
      <c r="J34" s="12">
        <f>J29*COS(2*3.141592*J33*G34/4)+J30*SIN(2*3.141592*J33*G34/4)</f>
        <v>-0.2499999999995194</v>
      </c>
      <c r="K34" s="17">
        <f>H34+I34+J34</f>
        <v>-4.901918639887981E-07</v>
      </c>
      <c r="L34" s="11"/>
      <c r="M34">
        <v>0</v>
      </c>
      <c r="N34" s="12">
        <f>N29*COS(2*3.141592*N33*M34/4)+N30*SIN(2*3.141592*N33*M34/4)</f>
        <v>2.5</v>
      </c>
      <c r="O34" s="12">
        <f>O29*COS(2*3.141592*O33*M34/4)+O30*SIN(2*3.141592*O33*M34/4)</f>
        <v>-0.999998039227631</v>
      </c>
      <c r="P34" s="12">
        <f>P29*COS(2*3.141592*P33*M34/4)+P30*SIN(2*3.141592*P33*M34/4)</f>
        <v>0.4999999999950873</v>
      </c>
      <c r="Q34" s="17">
        <f>N34+O34+P34</f>
        <v>2.0000019607674564</v>
      </c>
      <c r="S34" s="4"/>
      <c r="T34" s="20"/>
      <c r="U34" s="20"/>
      <c r="V34" s="20"/>
      <c r="W34" s="4"/>
      <c r="X34" s="4"/>
    </row>
    <row r="35" spans="1:24" ht="12.75">
      <c r="A35">
        <v>1</v>
      </c>
      <c r="B35" s="12">
        <f>B29*COS(2*3.141592*B33*A35/4)+B30*SIN(2*3.141592*B33*A35/4)</f>
        <v>2.5</v>
      </c>
      <c r="C35" s="12">
        <f>C29*COS(2*3.141592*C33*A35/4)+C30*SIN(2*3.141592*C33*A35/4)</f>
        <v>-0.9999993464097797</v>
      </c>
      <c r="D35" s="12">
        <f>D29*COS(2*3.141592*D33*A35/4)+D30*SIN(2*3.141592*D33*A35/4)</f>
        <v>0.5000000000002135</v>
      </c>
      <c r="E35" s="17">
        <f>B35+C35+D35</f>
        <v>2.0000006535904338</v>
      </c>
      <c r="G35">
        <v>1</v>
      </c>
      <c r="H35" s="12">
        <f>H29*COS(2*3.141592*H33*G35/4)+H30*SIN(2*3.141592*H33*G35/4)</f>
        <v>0.25</v>
      </c>
      <c r="I35" s="12">
        <f>I29*COS(2*3.141592*I33*G35/4)+I30*SIN(2*3.141592*I33*G35/4)</f>
        <v>-0.4999999999998932</v>
      </c>
      <c r="J35" s="12">
        <f>J29*COS(2*3.141592*J33*G35/4)+J30*SIN(2*3.141592*J33*G35/4)</f>
        <v>0.2500000000001068</v>
      </c>
      <c r="K35" s="17">
        <f>H35+I35+J35</f>
        <v>2.1360690993788012E-13</v>
      </c>
      <c r="L35" s="11"/>
      <c r="M35">
        <v>1</v>
      </c>
      <c r="N35" s="12">
        <f>N29*COS(2*3.141592*N33*M35/4)+N30*SIN(2*3.141592*N33*M35/4)</f>
        <v>2.5</v>
      </c>
      <c r="O35" s="12">
        <f>O29*COS(2*3.141592*O33*M35/4)+O30*SIN(2*3.141592*O33*M35/4)</f>
        <v>1.0000022875630992</v>
      </c>
      <c r="P35" s="12">
        <f>P29*COS(2*3.141592*P33*M35/4)+P30*SIN(2*3.141592*P33*M35/4)</f>
        <v>-0.4999999999979708</v>
      </c>
      <c r="Q35" s="17">
        <f>N35+O35+P35</f>
        <v>3.000002287565128</v>
      </c>
      <c r="S35" s="4"/>
      <c r="T35" s="11"/>
      <c r="U35" s="11"/>
      <c r="V35" s="11"/>
      <c r="W35" s="11"/>
      <c r="X35" s="4"/>
    </row>
    <row r="36" spans="1:24" ht="12.75">
      <c r="A36">
        <v>2</v>
      </c>
      <c r="B36" s="12">
        <f>B29*COS(2*3.141592*B33*A36/4)+B30*SIN(2*3.141592*B33*A36/4)</f>
        <v>2.5</v>
      </c>
      <c r="C36" s="12">
        <f>C29*COS(2*3.141592*C33*A36/4)+C30*SIN(2*3.141592*C33*A36/4)</f>
        <v>1.0000009803847953</v>
      </c>
      <c r="D36" s="12">
        <f>D29*COS(2*3.141592*D33*A36/4)+D30*SIN(2*3.141592*D33*A36/4)</f>
        <v>-0.5000000000016018</v>
      </c>
      <c r="E36" s="17">
        <f>B36+C36+D36</f>
        <v>3.0000009803831937</v>
      </c>
      <c r="G36">
        <v>2</v>
      </c>
      <c r="H36" s="12">
        <f>H29*COS(2*3.141592*H33*G36/4)+H30*SIN(2*3.141592*H33*G36/4)</f>
        <v>0.25</v>
      </c>
      <c r="I36" s="12">
        <f>I29*COS(2*3.141592*I33*G36/4)+I30*SIN(2*3.141592*I33*G36/4)</f>
        <v>1.6339744804703706E-07</v>
      </c>
      <c r="J36" s="12">
        <f>J29*COS(2*3.141592*J33*G36/4)+J30*SIN(2*3.141592*J33*G36/4)</f>
        <v>-0.25000000000058736</v>
      </c>
      <c r="K36" s="17">
        <f>H36+I36+J36</f>
        <v>1.633968607084313E-07</v>
      </c>
      <c r="L36" s="11"/>
      <c r="M36">
        <v>2</v>
      </c>
      <c r="N36" s="12">
        <f>N29*COS(2*3.141592*N33*M36/4)+N30*SIN(2*3.141592*N33*M36/4)</f>
        <v>2.5</v>
      </c>
      <c r="O36" s="12">
        <f>O29*COS(2*3.141592*O33*M36/4)+O30*SIN(2*3.141592*O33*M36/4)</f>
        <v>0.9999986928189192</v>
      </c>
      <c r="P36" s="12">
        <f>P29*COS(2*3.141592*P33*M36/4)+P30*SIN(2*3.141592*P33*M36/4)</f>
        <v>0.5000000000006407</v>
      </c>
      <c r="Q36" s="17">
        <f>N36+O36+P36</f>
        <v>3.99999869281956</v>
      </c>
      <c r="S36" s="4"/>
      <c r="T36" s="11"/>
      <c r="U36" s="11"/>
      <c r="V36" s="11"/>
      <c r="W36" s="11"/>
      <c r="X36" s="4"/>
    </row>
    <row r="37" spans="1:24" ht="12.75">
      <c r="A37">
        <v>3</v>
      </c>
      <c r="B37" s="12">
        <f>B29*COS(2*3.141592*B33*A37/4)+B30*SIN(2*3.141592*B33*A37/4)</f>
        <v>2.5</v>
      </c>
      <c r="C37" s="12">
        <f>C29*COS(2*3.141592*C33*A37/4)+C30*SIN(2*3.141592*C33*A37/4)</f>
        <v>1.0000000000002132</v>
      </c>
      <c r="D37" s="12">
        <f>D29*COS(2*3.141592*D33*A37/4)+D30*SIN(2*3.141592*D33*A37/4)</f>
        <v>0.5000000000027766</v>
      </c>
      <c r="E37" s="17">
        <f>B37+C37+D37</f>
        <v>4.00000000000299</v>
      </c>
      <c r="G37">
        <v>3</v>
      </c>
      <c r="H37" s="12">
        <f>H29*COS(2*3.141592*H33*G37/4)+H30*SIN(2*3.141592*H33*G37/4)</f>
        <v>0.25</v>
      </c>
      <c r="I37" s="12">
        <f>I29*COS(2*3.141592*I33*G37/4)+I30*SIN(2*3.141592*I33*G37/4)</f>
        <v>0.49999999999999994</v>
      </c>
      <c r="J37" s="12">
        <f>J29*COS(2*3.141592*J33*G37/4)+J30*SIN(2*3.141592*J33*G37/4)</f>
        <v>0.2500000000009611</v>
      </c>
      <c r="K37" s="17">
        <f>H37+I37+J37</f>
        <v>1.000000000000961</v>
      </c>
      <c r="L37" s="11"/>
      <c r="M37">
        <v>3</v>
      </c>
      <c r="N37" s="12">
        <f>N29*COS(2*3.141592*N33*M37/4)+N30*SIN(2*3.141592*N33*M37/4)</f>
        <v>2.5</v>
      </c>
      <c r="O37" s="12">
        <f>O29*COS(2*3.141592*O33*M37/4)+O30*SIN(2*3.141592*O33*M37/4)</f>
        <v>-1.0000016339741609</v>
      </c>
      <c r="P37" s="12">
        <f>P29*COS(2*3.141592*P33*M37/4)+P30*SIN(2*3.141592*P33*M37/4)</f>
        <v>-0.500000000003097</v>
      </c>
      <c r="Q37" s="17">
        <f>N37+O37+P37</f>
        <v>0.9999983660227422</v>
      </c>
      <c r="S37" s="4"/>
      <c r="T37" s="11"/>
      <c r="U37" s="11"/>
      <c r="V37" s="11"/>
      <c r="W37" s="11"/>
      <c r="X37" s="4"/>
    </row>
    <row r="38" spans="19:24" ht="12.75">
      <c r="S38" s="4"/>
      <c r="T38" s="11"/>
      <c r="U38" s="11"/>
      <c r="V38" s="11"/>
      <c r="W38" s="11"/>
      <c r="X38" s="4"/>
    </row>
    <row r="39" spans="13:24" ht="12.75">
      <c r="M39" s="3" t="s">
        <v>15</v>
      </c>
      <c r="N39" s="18">
        <f>Q36+10*Q35+100*Q34+1000*Q37</f>
        <v>1233.9985836679587</v>
      </c>
      <c r="S39" s="4"/>
      <c r="T39" s="4"/>
      <c r="U39" s="4"/>
      <c r="V39" s="4"/>
      <c r="W39" s="4"/>
      <c r="X39" s="4"/>
    </row>
    <row r="40" spans="19:24" ht="12.75">
      <c r="S40" s="4"/>
      <c r="T40" s="4"/>
      <c r="U40" s="4"/>
      <c r="V40" s="4"/>
      <c r="W40" s="4"/>
      <c r="X40" s="4"/>
    </row>
    <row r="41" spans="19:24" ht="12.75">
      <c r="S41" s="19"/>
      <c r="T41" s="4"/>
      <c r="U41" s="4"/>
      <c r="V41" s="4"/>
      <c r="W41" s="4"/>
      <c r="X41" s="4"/>
    </row>
    <row r="42" spans="19:24" ht="12.75">
      <c r="S42" s="4"/>
      <c r="T42" s="4"/>
      <c r="U42" s="4"/>
      <c r="V42" s="4"/>
      <c r="W42" s="4"/>
      <c r="X42" s="4"/>
    </row>
    <row r="43" spans="19:24" ht="12.75">
      <c r="S43" s="4"/>
      <c r="T43" s="4"/>
      <c r="U43" s="4"/>
      <c r="V43" s="4"/>
      <c r="W43" s="4"/>
      <c r="X43" s="4"/>
    </row>
    <row r="46" spans="13:16" ht="12.75">
      <c r="M46" s="3"/>
      <c r="N46" s="10"/>
      <c r="O46" s="10"/>
      <c r="P46" s="10"/>
    </row>
    <row r="47" spans="14:16" ht="12.75">
      <c r="N47" s="11"/>
      <c r="O47" s="11"/>
      <c r="P47" s="11"/>
    </row>
    <row r="48" spans="13:16" ht="12.75">
      <c r="M48" s="7"/>
      <c r="N48" s="11"/>
      <c r="O48" s="11"/>
      <c r="P48" s="11"/>
    </row>
    <row r="49" spans="13:16" ht="12.75">
      <c r="M49" s="9"/>
      <c r="N49" s="11"/>
      <c r="O49" s="11"/>
      <c r="P49" s="11"/>
    </row>
    <row r="50" spans="14:16" ht="12.75">
      <c r="N50" s="11"/>
      <c r="O50" s="11"/>
      <c r="P50" s="11"/>
    </row>
    <row r="51" spans="14:16" ht="12.75">
      <c r="N51" s="11"/>
      <c r="O51" s="11"/>
      <c r="P51" s="11"/>
    </row>
    <row r="52" spans="14:16" ht="12.75">
      <c r="N52" s="11"/>
      <c r="O52" s="11"/>
      <c r="P52" s="11"/>
    </row>
    <row r="53" spans="14:16" ht="12.75">
      <c r="N53" s="11"/>
      <c r="O53" s="11"/>
      <c r="P53" s="11"/>
    </row>
    <row r="54" spans="13:16" ht="12.75">
      <c r="M54" s="3"/>
      <c r="N54" s="11"/>
      <c r="O54" s="11"/>
      <c r="P54" s="11"/>
    </row>
    <row r="55" spans="14:16" ht="12.75">
      <c r="N55" s="11"/>
      <c r="O55" s="11"/>
      <c r="P55" s="11"/>
    </row>
    <row r="56" spans="14:16" ht="12.75">
      <c r="N56" s="11"/>
      <c r="O56" s="11"/>
      <c r="P56" s="11"/>
    </row>
    <row r="57" spans="14:16" ht="12.75">
      <c r="N57" s="4"/>
      <c r="O57" s="4"/>
      <c r="P5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Avici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nvawter</dc:creator>
  <cp:keywords/>
  <dc:description/>
  <cp:lastModifiedBy>nvawter</cp:lastModifiedBy>
  <dcterms:created xsi:type="dcterms:W3CDTF">2002-05-09T19:51:15Z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